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kozielek\Desktop\Audyt energetyczny\"/>
    </mc:Choice>
  </mc:AlternateContent>
  <bookViews>
    <workbookView xWindow="-105" yWindow="-105" windowWidth="23250" windowHeight="12570" activeTab="1"/>
  </bookViews>
  <sheets>
    <sheet name="Arkusz1" sheetId="1" r:id="rId1"/>
    <sheet name="Arkusz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7" i="1" l="1"/>
  <c r="S7" i="1"/>
  <c r="U7" i="1"/>
  <c r="N17" i="1"/>
  <c r="N16" i="1"/>
  <c r="K20" i="1"/>
  <c r="P5" i="1"/>
  <c r="J6" i="1" s="1"/>
  <c r="O6" i="1"/>
  <c r="O8" i="1"/>
  <c r="N8" i="1"/>
  <c r="L8" i="1"/>
  <c r="Q8" i="1" s="1"/>
  <c r="J8" i="1"/>
  <c r="K13" i="1"/>
  <c r="G9" i="1"/>
  <c r="I9" i="1"/>
  <c r="K12" i="1"/>
  <c r="K9" i="1"/>
  <c r="M9" i="1"/>
  <c r="S8" i="1"/>
  <c r="S6" i="1"/>
  <c r="U8" i="1" l="1"/>
  <c r="P9" i="1"/>
  <c r="L6" i="1"/>
  <c r="N6" i="1"/>
  <c r="Q6" i="1" s="1"/>
  <c r="H5" i="1"/>
  <c r="O9" i="1"/>
  <c r="U6" i="1" l="1"/>
</calcChain>
</file>

<file path=xl/sharedStrings.xml><?xml version="1.0" encoding="utf-8"?>
<sst xmlns="http://schemas.openxmlformats.org/spreadsheetml/2006/main" count="44" uniqueCount="28">
  <si>
    <t>I</t>
  </si>
  <si>
    <t>II</t>
  </si>
  <si>
    <t>III</t>
  </si>
  <si>
    <t>IV</t>
  </si>
  <si>
    <t>wł</t>
  </si>
  <si>
    <t>dot</t>
  </si>
  <si>
    <t>razem</t>
  </si>
  <si>
    <t>dotacja</t>
  </si>
  <si>
    <t>wkład wł.</t>
  </si>
  <si>
    <t>udział %</t>
  </si>
  <si>
    <t>całość zadania</t>
  </si>
  <si>
    <t>Wykonawca 1 - oświetlenie</t>
  </si>
  <si>
    <t>I transza</t>
  </si>
  <si>
    <t>II transza</t>
  </si>
  <si>
    <t>III transza</t>
  </si>
  <si>
    <t>IV transza</t>
  </si>
  <si>
    <t>do 12,5% wartości zadania</t>
  </si>
  <si>
    <t>do 31,25% wartości zadania</t>
  </si>
  <si>
    <t>do 56,25% wartości zadania</t>
  </si>
  <si>
    <t>do 16,15% wartości zadania</t>
  </si>
  <si>
    <t>do 21,38% wartości zadania</t>
  </si>
  <si>
    <t>do 24,38% wartości zadania</t>
  </si>
  <si>
    <t>do 38,08% wartości zadania</t>
  </si>
  <si>
    <t>dof.</t>
  </si>
  <si>
    <t>wkład własny</t>
  </si>
  <si>
    <t>Część I</t>
  </si>
  <si>
    <t>Część II</t>
  </si>
  <si>
    <t>udział % wartości zadania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</si>
</sst>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z_ł"/>
    <numFmt numFmtId="165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165" fontId="0" fillId="0" borderId="1" xfId="0" applyNumberFormat="1" applyBorder="1"/>
    <xf numFmtId="9" fontId="0" fillId="0" borderId="1" xfId="0" applyNumberFormat="1" applyBorder="1"/>
    <xf numFmtId="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164" fontId="1" fillId="4" borderId="5" xfId="0" applyNumberFormat="1" applyFont="1" applyFill="1" applyBorder="1" applyAlignment="1">
      <alignment horizontal="right"/>
    </xf>
    <xf numFmtId="164" fontId="1" fillId="0" borderId="6" xfId="0" applyNumberFormat="1" applyFont="1" applyBorder="1" applyAlignment="1">
      <alignment horizontal="right"/>
    </xf>
    <xf numFmtId="164" fontId="1" fillId="0" borderId="7" xfId="0" applyNumberFormat="1" applyFont="1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10" fontId="0" fillId="0" borderId="0" xfId="0" applyNumberFormat="1"/>
    <xf numFmtId="164" fontId="0" fillId="0" borderId="2" xfId="0" applyNumberFormat="1" applyBorder="1"/>
    <xf numFmtId="164" fontId="0" fillId="0" borderId="0" xfId="0" applyNumberFormat="1"/>
    <xf numFmtId="4" fontId="0" fillId="0" borderId="0" xfId="0" applyNumberFormat="1"/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4" borderId="1" xfId="0" applyFont="1" applyFill="1" applyBorder="1" applyAlignment="1">
      <alignment horizontal="right"/>
    </xf>
    <xf numFmtId="164" fontId="1" fillId="4" borderId="1" xfId="0" applyNumberFormat="1" applyFont="1" applyFill="1" applyBorder="1" applyAlignment="1">
      <alignment horizontal="right"/>
    </xf>
    <xf numFmtId="10" fontId="1" fillId="4" borderId="1" xfId="0" applyNumberFormat="1" applyFont="1" applyFill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0" fontId="1" fillId="0" borderId="1" xfId="0" applyNumberFormat="1" applyFont="1" applyBorder="1" applyAlignment="1">
      <alignment horizontal="right"/>
    </xf>
    <xf numFmtId="164" fontId="1" fillId="2" borderId="1" xfId="0" applyNumberFormat="1" applyFont="1" applyFill="1" applyBorder="1" applyAlignment="1">
      <alignment horizontal="right"/>
    </xf>
    <xf numFmtId="10" fontId="1" fillId="2" borderId="1" xfId="0" applyNumberFormat="1" applyFont="1" applyFill="1" applyBorder="1" applyAlignment="1">
      <alignment horizontal="right"/>
    </xf>
    <xf numFmtId="164" fontId="1" fillId="3" borderId="1" xfId="0" applyNumberFormat="1" applyFont="1" applyFill="1" applyBorder="1" applyAlignment="1">
      <alignment horizontal="right"/>
    </xf>
    <xf numFmtId="10" fontId="1" fillId="3" borderId="1" xfId="0" applyNumberFormat="1" applyFont="1" applyFill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1" xfId="0" applyBorder="1"/>
    <xf numFmtId="0" fontId="0" fillId="0" borderId="12" xfId="0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9" xfId="0" applyNumberFormat="1" applyBorder="1"/>
    <xf numFmtId="164" fontId="0" fillId="0" borderId="10" xfId="0" applyNumberFormat="1" applyBorder="1"/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U20"/>
  <sheetViews>
    <sheetView topLeftCell="E1" workbookViewId="0">
      <selection activeCell="V12" sqref="V12"/>
    </sheetView>
  </sheetViews>
  <sheetFormatPr defaultRowHeight="15" x14ac:dyDescent="0.25"/>
  <cols>
    <col min="5" max="5" width="11.140625" bestFit="1" customWidth="1"/>
    <col min="7" max="7" width="14.7109375" hidden="1" customWidth="1"/>
    <col min="8" max="8" width="13" customWidth="1"/>
    <col min="9" max="9" width="15.28515625" hidden="1" customWidth="1"/>
    <col min="10" max="10" width="11.7109375" customWidth="1"/>
    <col min="11" max="11" width="23.28515625" hidden="1" customWidth="1"/>
    <col min="12" max="12" width="12.5703125" customWidth="1"/>
    <col min="13" max="13" width="14.7109375" hidden="1" customWidth="1"/>
    <col min="14" max="14" width="14.7109375" customWidth="1"/>
    <col min="15" max="15" width="15.85546875" hidden="1" customWidth="1"/>
    <col min="16" max="16" width="16.7109375" hidden="1" customWidth="1"/>
    <col min="17" max="17" width="0" hidden="1" customWidth="1"/>
    <col min="18" max="19" width="14.140625" hidden="1" customWidth="1"/>
    <col min="20" max="20" width="0" hidden="1" customWidth="1"/>
  </cols>
  <sheetData>
    <row r="3" spans="5:21" ht="15.75" thickBot="1" x14ac:dyDescent="0.3"/>
    <row r="4" spans="5:21" ht="15.75" thickBot="1" x14ac:dyDescent="0.3">
      <c r="E4" s="15"/>
      <c r="F4" s="15"/>
      <c r="G4" s="15" t="s">
        <v>0</v>
      </c>
      <c r="H4" s="15" t="s">
        <v>9</v>
      </c>
      <c r="I4" s="15" t="s">
        <v>1</v>
      </c>
      <c r="J4" s="15" t="s">
        <v>9</v>
      </c>
      <c r="K4" s="15" t="s">
        <v>2</v>
      </c>
      <c r="L4" s="15" t="s">
        <v>9</v>
      </c>
      <c r="M4" s="15" t="s">
        <v>3</v>
      </c>
      <c r="N4" s="15" t="s">
        <v>9</v>
      </c>
      <c r="O4" s="9" t="s">
        <v>6</v>
      </c>
      <c r="P4" s="10" t="s">
        <v>10</v>
      </c>
    </row>
    <row r="5" spans="5:21" ht="24.6" customHeight="1" x14ac:dyDescent="0.25">
      <c r="E5" s="31" t="s">
        <v>25</v>
      </c>
      <c r="F5" s="16" t="s">
        <v>4</v>
      </c>
      <c r="G5" s="19">
        <v>2100000</v>
      </c>
      <c r="H5" s="20">
        <f>G5/P5</f>
        <v>0.16153846153846155</v>
      </c>
      <c r="I5" s="18">
        <v>0</v>
      </c>
      <c r="J5" s="20">
        <v>0</v>
      </c>
      <c r="K5" s="18">
        <v>0</v>
      </c>
      <c r="L5" s="18">
        <v>0</v>
      </c>
      <c r="M5" s="19">
        <v>0</v>
      </c>
      <c r="N5" s="19">
        <v>0</v>
      </c>
      <c r="O5" s="6">
        <v>2100000</v>
      </c>
      <c r="P5" s="34">
        <f>G5+I6+K6+M6</f>
        <v>13000000</v>
      </c>
      <c r="R5" s="2">
        <v>18900000</v>
      </c>
      <c r="S5" s="2"/>
    </row>
    <row r="6" spans="5:21" ht="28.9" customHeight="1" thickBot="1" x14ac:dyDescent="0.3">
      <c r="E6" s="31"/>
      <c r="F6" s="17" t="s">
        <v>5</v>
      </c>
      <c r="G6" s="21">
        <v>0</v>
      </c>
      <c r="H6" s="22">
        <v>0.1615</v>
      </c>
      <c r="I6" s="21">
        <v>2780000</v>
      </c>
      <c r="J6" s="22">
        <f>I6/P5</f>
        <v>0.21384615384615385</v>
      </c>
      <c r="K6" s="21">
        <v>3170000</v>
      </c>
      <c r="L6" s="22">
        <f>K6/P5</f>
        <v>0.24384615384615385</v>
      </c>
      <c r="M6" s="21">
        <v>4950000</v>
      </c>
      <c r="N6" s="22">
        <f>M6/P5</f>
        <v>0.38076923076923075</v>
      </c>
      <c r="O6" s="7">
        <f>K6+M6</f>
        <v>8120000</v>
      </c>
      <c r="P6" s="35"/>
      <c r="Q6" s="11">
        <f>N6+L6+J6+H5</f>
        <v>0.99999999999999989</v>
      </c>
      <c r="R6" s="3">
        <v>0.2</v>
      </c>
      <c r="S6" s="2">
        <f>R5*0.2</f>
        <v>3780000</v>
      </c>
      <c r="U6" s="11">
        <f>H6+J6+L6+N6</f>
        <v>0.99996153846153846</v>
      </c>
    </row>
    <row r="7" spans="5:21" ht="27" customHeight="1" x14ac:dyDescent="0.25">
      <c r="E7" s="32" t="s">
        <v>26</v>
      </c>
      <c r="F7" s="16" t="s">
        <v>4</v>
      </c>
      <c r="G7" s="23"/>
      <c r="H7" s="24"/>
      <c r="I7" s="19"/>
      <c r="J7" s="20"/>
      <c r="K7" s="19">
        <v>0</v>
      </c>
      <c r="L7" s="19"/>
      <c r="M7" s="19">
        <v>0</v>
      </c>
      <c r="N7" s="19"/>
      <c r="O7" s="6">
        <f>SUM(K7:M7)</f>
        <v>0</v>
      </c>
      <c r="P7" s="36">
        <v>8000000</v>
      </c>
      <c r="R7" s="3">
        <v>0.3</v>
      </c>
      <c r="S7" s="2">
        <f>R5*0.3</f>
        <v>5670000</v>
      </c>
      <c r="U7" s="11">
        <f t="shared" ref="U7:U8" si="0">H7+J7+L7+N7</f>
        <v>0</v>
      </c>
    </row>
    <row r="8" spans="5:21" ht="25.9" customHeight="1" thickBot="1" x14ac:dyDescent="0.3">
      <c r="E8" s="33"/>
      <c r="F8" s="17" t="s">
        <v>5</v>
      </c>
      <c r="G8" s="23"/>
      <c r="H8" s="24"/>
      <c r="I8" s="25">
        <v>1000000</v>
      </c>
      <c r="J8" s="26">
        <f>I8/P7</f>
        <v>0.125</v>
      </c>
      <c r="K8" s="21">
        <v>2500000</v>
      </c>
      <c r="L8" s="22">
        <f>K8/P7</f>
        <v>0.3125</v>
      </c>
      <c r="M8" s="21">
        <v>4500000</v>
      </c>
      <c r="N8" s="22">
        <f>M8/P7</f>
        <v>0.5625</v>
      </c>
      <c r="O8" s="7">
        <f>I8+K8+M8</f>
        <v>8000000</v>
      </c>
      <c r="P8" s="37"/>
      <c r="Q8" s="11">
        <f>J8+L8+N8</f>
        <v>1</v>
      </c>
      <c r="R8" s="3">
        <v>0.5</v>
      </c>
      <c r="S8" s="2">
        <f>R5*0.5</f>
        <v>9450000</v>
      </c>
      <c r="U8" s="11">
        <f t="shared" si="0"/>
        <v>1</v>
      </c>
    </row>
    <row r="9" spans="5:21" ht="16.5" thickBot="1" x14ac:dyDescent="0.3">
      <c r="E9" s="1"/>
      <c r="F9" s="18" t="s">
        <v>6</v>
      </c>
      <c r="G9" s="21">
        <f>SUM(G5:G8)</f>
        <v>2100000</v>
      </c>
      <c r="H9" s="22"/>
      <c r="I9" s="27">
        <f>I6+I8</f>
        <v>3780000</v>
      </c>
      <c r="J9" s="22"/>
      <c r="K9" s="21">
        <f>SUM(K5:K8)</f>
        <v>5670000</v>
      </c>
      <c r="L9" s="21"/>
      <c r="M9" s="21">
        <f>SUM(M5:M8)</f>
        <v>9450000</v>
      </c>
      <c r="N9" s="21"/>
      <c r="O9" s="8">
        <f>SUM(O5:O8)</f>
        <v>18220000</v>
      </c>
      <c r="P9" s="12">
        <f>SUM(P5:P8)</f>
        <v>21000000</v>
      </c>
      <c r="R9" s="1"/>
      <c r="S9" s="2"/>
    </row>
    <row r="12" spans="5:21" x14ac:dyDescent="0.25">
      <c r="I12" t="s">
        <v>7</v>
      </c>
      <c r="K12" s="4">
        <f>I6+K6++M6+I8+K8+M8</f>
        <v>18900000</v>
      </c>
      <c r="L12" s="4"/>
    </row>
    <row r="13" spans="5:21" x14ac:dyDescent="0.25">
      <c r="I13" t="s">
        <v>8</v>
      </c>
      <c r="K13" s="5">
        <f>G5</f>
        <v>2100000</v>
      </c>
      <c r="L13" s="5"/>
    </row>
    <row r="15" spans="5:21" x14ac:dyDescent="0.25">
      <c r="N15" t="s">
        <v>23</v>
      </c>
      <c r="O15" t="s">
        <v>24</v>
      </c>
    </row>
    <row r="16" spans="5:21" x14ac:dyDescent="0.25">
      <c r="G16" s="31" t="s">
        <v>11</v>
      </c>
      <c r="H16" s="31"/>
      <c r="J16" s="31" t="s">
        <v>11</v>
      </c>
      <c r="K16" s="31"/>
      <c r="M16">
        <v>2023</v>
      </c>
      <c r="N16" s="14">
        <f>I6+I8</f>
        <v>3780000</v>
      </c>
      <c r="O16" s="13">
        <v>2100000</v>
      </c>
    </row>
    <row r="17" spans="7:15" x14ac:dyDescent="0.25">
      <c r="G17" s="1" t="s">
        <v>12</v>
      </c>
      <c r="H17" s="1" t="s">
        <v>19</v>
      </c>
      <c r="J17" s="1" t="s">
        <v>12</v>
      </c>
      <c r="K17" s="1" t="s">
        <v>16</v>
      </c>
      <c r="M17">
        <v>2024</v>
      </c>
      <c r="N17" s="14">
        <f>K6+K8+M6+M8</f>
        <v>15120000</v>
      </c>
      <c r="O17" s="13">
        <v>0</v>
      </c>
    </row>
    <row r="18" spans="7:15" x14ac:dyDescent="0.25">
      <c r="G18" s="1" t="s">
        <v>13</v>
      </c>
      <c r="H18" s="1" t="s">
        <v>20</v>
      </c>
      <c r="J18" s="1" t="s">
        <v>13</v>
      </c>
      <c r="K18" s="1" t="s">
        <v>17</v>
      </c>
    </row>
    <row r="19" spans="7:15" x14ac:dyDescent="0.25">
      <c r="G19" s="1" t="s">
        <v>14</v>
      </c>
      <c r="H19" s="1" t="s">
        <v>21</v>
      </c>
      <c r="J19" s="1" t="s">
        <v>14</v>
      </c>
      <c r="K19" s="1" t="s">
        <v>18</v>
      </c>
    </row>
    <row r="20" spans="7:15" x14ac:dyDescent="0.25">
      <c r="G20" s="1" t="s">
        <v>15</v>
      </c>
      <c r="H20" s="1" t="s">
        <v>22</v>
      </c>
      <c r="J20" s="1"/>
      <c r="K20" s="1">
        <f>12.5+31.25+56.25</f>
        <v>100</v>
      </c>
    </row>
  </sheetData>
  <mergeCells count="6">
    <mergeCell ref="E5:E6"/>
    <mergeCell ref="E7:E8"/>
    <mergeCell ref="P5:P6"/>
    <mergeCell ref="P7:P8"/>
    <mergeCell ref="G16:H16"/>
    <mergeCell ref="J16:K1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D10" sqref="D10"/>
    </sheetView>
  </sheetViews>
  <sheetFormatPr defaultRowHeight="15" x14ac:dyDescent="0.25"/>
  <cols>
    <col min="1" max="1" width="11.5703125" customWidth="1"/>
    <col min="2" max="5" width="20.7109375" customWidth="1"/>
  </cols>
  <sheetData>
    <row r="1" spans="1:5" ht="25.15" customHeight="1" x14ac:dyDescent="0.25">
      <c r="A1" s="40"/>
      <c r="B1" s="38" t="s">
        <v>27</v>
      </c>
      <c r="C1" s="39"/>
      <c r="D1" s="39"/>
      <c r="E1" s="39"/>
    </row>
    <row r="2" spans="1:5" ht="25.15" customHeight="1" x14ac:dyDescent="0.25">
      <c r="A2" s="40"/>
      <c r="B2" s="30" t="s">
        <v>12</v>
      </c>
      <c r="C2" s="30" t="s">
        <v>13</v>
      </c>
      <c r="D2" s="30" t="s">
        <v>14</v>
      </c>
      <c r="E2" s="30" t="s">
        <v>15</v>
      </c>
    </row>
    <row r="3" spans="1:5" ht="25.15" customHeight="1" x14ac:dyDescent="0.25">
      <c r="A3" s="30" t="s">
        <v>25</v>
      </c>
      <c r="B3" s="28">
        <v>16.149999999999999</v>
      </c>
      <c r="C3" s="28">
        <v>21.38</v>
      </c>
      <c r="D3" s="28">
        <v>24.38</v>
      </c>
      <c r="E3" s="28">
        <v>38.08</v>
      </c>
    </row>
    <row r="4" spans="1:5" ht="25.15" customHeight="1" x14ac:dyDescent="0.25">
      <c r="A4" s="30" t="s">
        <v>26</v>
      </c>
      <c r="B4" s="29"/>
      <c r="C4" s="28">
        <v>12.5</v>
      </c>
      <c r="D4" s="28">
        <v>31.25</v>
      </c>
      <c r="E4" s="28">
        <v>56.25</v>
      </c>
    </row>
  </sheetData>
  <mergeCells count="2">
    <mergeCell ref="B1:E1"/>
    <mergeCell ref="A1: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Saktura</dc:creator>
  <cp:lastModifiedBy>Adam Koziełek</cp:lastModifiedBy>
  <cp:lastPrinted>2022-08-05T06:14:38Z</cp:lastPrinted>
  <dcterms:created xsi:type="dcterms:W3CDTF">2022-08-05T05:39:16Z</dcterms:created>
  <dcterms:modified xsi:type="dcterms:W3CDTF">2022-08-16T09:04:26Z</dcterms:modified>
</cp:coreProperties>
</file>